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ebsites\climate\BE\working-docs\"/>
    </mc:Choice>
  </mc:AlternateContent>
  <xr:revisionPtr revIDLastSave="0" documentId="8_{30CB89D7-2B99-42BB-BA95-0D48D331AACC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heet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1" i="1" l="1"/>
  <c r="F20" i="1"/>
  <c r="F19" i="1"/>
  <c r="F18" i="1"/>
  <c r="F17" i="1"/>
  <c r="F16" i="1"/>
  <c r="F15" i="1"/>
  <c r="F14" i="1"/>
  <c r="F13" i="1"/>
  <c r="F12" i="1"/>
  <c r="G11" i="1"/>
  <c r="E11" i="1"/>
  <c r="F11" i="1" s="1"/>
  <c r="D11" i="1"/>
  <c r="G10" i="1"/>
  <c r="D10" i="1"/>
  <c r="E10" i="1" s="1"/>
  <c r="F10" i="1" s="1"/>
  <c r="G9" i="1"/>
  <c r="F9" i="1"/>
  <c r="E9" i="1"/>
  <c r="D9" i="1"/>
  <c r="D8" i="1"/>
  <c r="E8" i="1" s="1"/>
  <c r="F8" i="1" s="1"/>
  <c r="G7" i="1"/>
  <c r="F7" i="1"/>
  <c r="E7" i="1"/>
  <c r="D7" i="1"/>
  <c r="D6" i="1"/>
  <c r="E6" i="1" s="1"/>
  <c r="F6" i="1" s="1"/>
  <c r="G5" i="1"/>
  <c r="F5" i="1"/>
  <c r="E5" i="1"/>
  <c r="D5" i="1"/>
  <c r="D4" i="1"/>
  <c r="E4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J3" i="1"/>
  <c r="G3" i="1"/>
  <c r="H3" i="1" s="1"/>
  <c r="F3" i="1"/>
  <c r="E3" i="1"/>
  <c r="F4" i="1" l="1"/>
  <c r="E23" i="1"/>
  <c r="H5" i="1"/>
  <c r="I5" i="1" s="1"/>
  <c r="J5" i="1" s="1"/>
  <c r="K5" i="1" s="1"/>
  <c r="L5" i="1" s="1"/>
  <c r="G4" i="1"/>
  <c r="H4" i="1" s="1"/>
  <c r="I4" i="1" s="1"/>
  <c r="J4" i="1" s="1"/>
  <c r="K4" i="1" s="1"/>
  <c r="G6" i="1"/>
  <c r="G8" i="1"/>
  <c r="H6" i="1" l="1"/>
  <c r="L4" i="1"/>
  <c r="I6" i="1" l="1"/>
  <c r="J6" i="1" s="1"/>
  <c r="H7" i="1"/>
  <c r="I7" i="1" l="1"/>
  <c r="J7" i="1" s="1"/>
  <c r="K7" i="1" s="1"/>
  <c r="L7" i="1" s="1"/>
  <c r="H8" i="1"/>
  <c r="K6" i="1"/>
  <c r="L6" i="1" s="1"/>
  <c r="I8" i="1" l="1"/>
  <c r="J8" i="1" s="1"/>
  <c r="K8" i="1" s="1"/>
  <c r="L8" i="1" s="1"/>
  <c r="H9" i="1"/>
  <c r="I9" i="1" l="1"/>
  <c r="J9" i="1" s="1"/>
  <c r="H10" i="1"/>
  <c r="I10" i="1" l="1"/>
  <c r="J10" i="1" s="1"/>
  <c r="K10" i="1" s="1"/>
  <c r="L10" i="1" s="1"/>
  <c r="H11" i="1"/>
  <c r="K9" i="1"/>
  <c r="L9" i="1" s="1"/>
  <c r="H19" i="1" l="1"/>
  <c r="I19" i="1" s="1"/>
  <c r="J19" i="1" s="1"/>
  <c r="K19" i="1" s="1"/>
  <c r="L19" i="1" s="1"/>
  <c r="H15" i="1"/>
  <c r="I15" i="1" s="1"/>
  <c r="J15" i="1" s="1"/>
  <c r="K15" i="1" s="1"/>
  <c r="L15" i="1" s="1"/>
  <c r="H20" i="1"/>
  <c r="I20" i="1" s="1"/>
  <c r="J20" i="1" s="1"/>
  <c r="K20" i="1" s="1"/>
  <c r="L20" i="1" s="1"/>
  <c r="H16" i="1"/>
  <c r="I16" i="1" s="1"/>
  <c r="J16" i="1" s="1"/>
  <c r="K16" i="1" s="1"/>
  <c r="L16" i="1" s="1"/>
  <c r="H12" i="1"/>
  <c r="I12" i="1" s="1"/>
  <c r="J12" i="1" s="1"/>
  <c r="K12" i="1" s="1"/>
  <c r="L12" i="1" s="1"/>
  <c r="H21" i="1"/>
  <c r="I21" i="1" s="1"/>
  <c r="J21" i="1" s="1"/>
  <c r="H17" i="1"/>
  <c r="I17" i="1" s="1"/>
  <c r="J17" i="1" s="1"/>
  <c r="K17" i="1" s="1"/>
  <c r="L17" i="1" s="1"/>
  <c r="H13" i="1"/>
  <c r="I13" i="1" s="1"/>
  <c r="J13" i="1" s="1"/>
  <c r="K13" i="1" s="1"/>
  <c r="L13" i="1" s="1"/>
  <c r="H18" i="1"/>
  <c r="I18" i="1" s="1"/>
  <c r="J18" i="1" s="1"/>
  <c r="K18" i="1" s="1"/>
  <c r="L18" i="1" s="1"/>
  <c r="I11" i="1"/>
  <c r="J11" i="1" s="1"/>
  <c r="K11" i="1" s="1"/>
  <c r="L11" i="1" s="1"/>
  <c r="H14" i="1"/>
  <c r="I14" i="1" s="1"/>
  <c r="J14" i="1" s="1"/>
  <c r="K14" i="1" s="1"/>
  <c r="L14" i="1" s="1"/>
  <c r="K21" i="1" l="1"/>
  <c r="L21" i="1" s="1"/>
  <c r="J23" i="1"/>
</calcChain>
</file>

<file path=xl/sharedStrings.xml><?xml version="1.0" encoding="utf-8"?>
<sst xmlns="http://schemas.openxmlformats.org/spreadsheetml/2006/main" count="46" uniqueCount="18">
  <si>
    <t>Year</t>
  </si>
  <si>
    <t>BE goals (CUMULATIVE)</t>
  </si>
  <si>
    <t>Annual growth in BE Residential Units</t>
  </si>
  <si>
    <t xml:space="preserve"> Annual cost of installing annual BE goal at $5,000 rebate</t>
  </si>
  <si>
    <t>Rate impact of $5K rebate on annual NJ state budget</t>
  </si>
  <si>
    <t>Annual Number installed using specified annual CTEEC incentive*</t>
  </si>
  <si>
    <t>Cumulative installed using CTEEC</t>
  </si>
  <si>
    <t>CTEEC paid for installations This Year Given 10 Year Payback Period</t>
  </si>
  <si>
    <t>Cumulative annual cost using specified annual CTEEC incentive</t>
  </si>
  <si>
    <t>Rate impact of CTEEC on annual NJ state budget</t>
  </si>
  <si>
    <t>Budget Impact of Upfront Rebate Less CTEEC</t>
  </si>
  <si>
    <t>Not Specified</t>
  </si>
  <si>
    <t>NA</t>
  </si>
  <si>
    <t>***Cumulative Cost:</t>
  </si>
  <si>
    <t>Upfront rebate:</t>
  </si>
  <si>
    <t>CTEEC incentive:</t>
  </si>
  <si>
    <t>NJ 2022 annual budget</t>
  </si>
  <si>
    <t xml:space="preserve">* If consumer decides to and can pay for entirety upfront  (may exclude income limited, savings limited, retirees).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</si>
</sst>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$#,##0_);[Red]&quot;($&quot;#,##0\)"/>
    <numFmt numFmtId="165" formatCode="\$#,##0"/>
    <numFmt numFmtId="166" formatCode="0.000%"/>
    <numFmt numFmtId="167" formatCode="[$$-409]#,##0;[Red]\-[$$-409]#,##0"/>
  </numFmts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81D41A"/>
        <bgColor rgb="FF969696"/>
      </patternFill>
    </fill>
    <fill>
      <patternFill patternType="solid">
        <fgColor rgb="FFFF7B59"/>
        <bgColor rgb="FFFF66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ont="1" applyAlignment="1">
      <alignment vertical="top" wrapText="1"/>
    </xf>
    <xf numFmtId="164" fontId="0" fillId="0" borderId="0" xfId="0" applyNumberFormat="1"/>
    <xf numFmtId="3" fontId="0" fillId="0" borderId="0" xfId="0" applyNumberFormat="1"/>
    <xf numFmtId="165" fontId="0" fillId="0" borderId="0" xfId="0" applyNumberFormat="1"/>
    <xf numFmtId="10" fontId="0" fillId="0" borderId="0" xfId="0" applyNumberFormat="1"/>
    <xf numFmtId="0" fontId="0" fillId="0" borderId="0" xfId="0"/>
    <xf numFmtId="166" fontId="0" fillId="2" borderId="0" xfId="0" applyNumberFormat="1" applyFill="1"/>
    <xf numFmtId="1" fontId="0" fillId="0" borderId="0" xfId="0" applyNumberFormat="1" applyFont="1"/>
    <xf numFmtId="166" fontId="0" fillId="3" borderId="0" xfId="0" applyNumberFormat="1" applyFill="1"/>
    <xf numFmtId="166" fontId="0" fillId="0" borderId="0" xfId="0" applyNumberFormat="1"/>
    <xf numFmtId="167" fontId="0" fillId="0" borderId="0" xfId="0" applyNumberFormat="1"/>
    <xf numFmtId="167" fontId="0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7B59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6"/>
  <sheetViews>
    <sheetView tabSelected="1" zoomScaleNormal="100" workbookViewId="0">
      <selection activeCell="M1" sqref="M1"/>
    </sheetView>
  </sheetViews>
  <sheetFormatPr defaultColWidth="8.5703125" defaultRowHeight="15" x14ac:dyDescent="0.25"/>
  <cols>
    <col min="3" max="3" width="11.42578125" customWidth="1"/>
    <col min="4" max="4" width="9.85546875" customWidth="1"/>
    <col min="5" max="5" width="15.28515625" customWidth="1"/>
    <col min="6" max="6" width="14.7109375" customWidth="1"/>
    <col min="7" max="7" width="14.5703125" customWidth="1"/>
    <col min="8" max="8" width="10.28515625" customWidth="1"/>
    <col min="9" max="10" width="15.85546875" customWidth="1"/>
    <col min="11" max="11" width="11.140625" customWidth="1"/>
    <col min="12" max="12" width="11.42578125" customWidth="1"/>
  </cols>
  <sheetData>
    <row r="1" spans="1:1024" s="1" customFormat="1" ht="68.099999999999994" customHeight="1" x14ac:dyDescent="0.25">
      <c r="A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AMJ1"/>
    </row>
    <row r="2" spans="1:1024" x14ac:dyDescent="0.25">
      <c r="E2" s="2"/>
    </row>
    <row r="3" spans="1:1024" x14ac:dyDescent="0.25">
      <c r="A3">
        <v>2022</v>
      </c>
      <c r="C3" s="3">
        <v>0</v>
      </c>
      <c r="E3" s="4">
        <f t="shared" ref="E3:E11" si="0">D3*$E$24</f>
        <v>0</v>
      </c>
      <c r="F3" s="5">
        <f t="shared" ref="F3:F21" si="1">E3/$F$26</f>
        <v>0</v>
      </c>
      <c r="G3" s="3">
        <f>E3/500</f>
        <v>0</v>
      </c>
      <c r="H3" s="6">
        <f>G3</f>
        <v>0</v>
      </c>
      <c r="I3" s="6">
        <v>0</v>
      </c>
      <c r="J3" s="4">
        <f t="shared" ref="J3:J21" si="2">I3*$G$25</f>
        <v>0</v>
      </c>
    </row>
    <row r="4" spans="1:1024" x14ac:dyDescent="0.25">
      <c r="A4">
        <f t="shared" ref="A4:A21" si="3">A3+1</f>
        <v>2023</v>
      </c>
      <c r="C4" s="3">
        <v>33333.333333333299</v>
      </c>
      <c r="D4" s="3">
        <f t="shared" ref="D4:D11" si="4">C4-C3</f>
        <v>33333.333333333299</v>
      </c>
      <c r="E4" s="4">
        <f t="shared" si="0"/>
        <v>166666666.66666651</v>
      </c>
      <c r="F4" s="5">
        <f t="shared" si="1"/>
        <v>3.5919540229885022E-3</v>
      </c>
      <c r="G4" s="3">
        <f t="shared" ref="G4:G11" si="5">D4</f>
        <v>33333.333333333299</v>
      </c>
      <c r="H4" s="3">
        <f t="shared" ref="H4:H11" si="6">G4+H3</f>
        <v>33333.333333333299</v>
      </c>
      <c r="I4" s="3">
        <f t="shared" ref="I4:I13" si="7">H4</f>
        <v>33333.333333333299</v>
      </c>
      <c r="J4" s="4">
        <f t="shared" si="2"/>
        <v>16666666.666666649</v>
      </c>
      <c r="K4" s="5">
        <f t="shared" ref="K4:K21" si="8">J4/$F$26</f>
        <v>3.5919540229885019E-4</v>
      </c>
      <c r="L4" s="7">
        <f t="shared" ref="L4:L21" si="9">F4-K4</f>
        <v>3.2327586206896521E-3</v>
      </c>
    </row>
    <row r="5" spans="1:1024" x14ac:dyDescent="0.25">
      <c r="A5">
        <f t="shared" si="3"/>
        <v>2024</v>
      </c>
      <c r="C5" s="3">
        <v>66666.666666666599</v>
      </c>
      <c r="D5" s="3">
        <f t="shared" si="4"/>
        <v>33333.333333333299</v>
      </c>
      <c r="E5" s="4">
        <f t="shared" si="0"/>
        <v>166666666.66666651</v>
      </c>
      <c r="F5" s="5">
        <f t="shared" si="1"/>
        <v>3.5919540229885022E-3</v>
      </c>
      <c r="G5" s="3">
        <f t="shared" si="5"/>
        <v>33333.333333333299</v>
      </c>
      <c r="H5" s="3">
        <f t="shared" si="6"/>
        <v>66666.666666666599</v>
      </c>
      <c r="I5" s="3">
        <f t="shared" si="7"/>
        <v>66666.666666666599</v>
      </c>
      <c r="J5" s="4">
        <f t="shared" si="2"/>
        <v>33333333.333333299</v>
      </c>
      <c r="K5" s="5">
        <f t="shared" si="8"/>
        <v>7.1839080459770038E-4</v>
      </c>
      <c r="L5" s="7">
        <f t="shared" si="9"/>
        <v>2.873563218390802E-3</v>
      </c>
    </row>
    <row r="6" spans="1:1024" x14ac:dyDescent="0.25">
      <c r="A6">
        <f t="shared" si="3"/>
        <v>2025</v>
      </c>
      <c r="C6" s="3">
        <v>100000</v>
      </c>
      <c r="D6" s="3">
        <f t="shared" si="4"/>
        <v>33333.333333333401</v>
      </c>
      <c r="E6" s="4">
        <f t="shared" si="0"/>
        <v>166666666.66666701</v>
      </c>
      <c r="F6" s="5">
        <f t="shared" si="1"/>
        <v>3.5919540229885131E-3</v>
      </c>
      <c r="G6" s="3">
        <f t="shared" si="5"/>
        <v>33333.333333333401</v>
      </c>
      <c r="H6" s="3">
        <f t="shared" si="6"/>
        <v>100000</v>
      </c>
      <c r="I6" s="3">
        <f t="shared" si="7"/>
        <v>100000</v>
      </c>
      <c r="J6" s="4">
        <f t="shared" si="2"/>
        <v>50000000</v>
      </c>
      <c r="K6" s="5">
        <f t="shared" si="8"/>
        <v>1.0775862068965517E-3</v>
      </c>
      <c r="L6" s="7">
        <f t="shared" si="9"/>
        <v>2.5143678160919614E-3</v>
      </c>
    </row>
    <row r="7" spans="1:1024" x14ac:dyDescent="0.25">
      <c r="A7">
        <f t="shared" si="3"/>
        <v>2026</v>
      </c>
      <c r="C7" s="3">
        <v>240000</v>
      </c>
      <c r="D7" s="3">
        <f t="shared" si="4"/>
        <v>140000</v>
      </c>
      <c r="E7" s="4">
        <f t="shared" si="0"/>
        <v>700000000</v>
      </c>
      <c r="F7" s="5">
        <f t="shared" si="1"/>
        <v>1.5086206896551725E-2</v>
      </c>
      <c r="G7" s="3">
        <f t="shared" si="5"/>
        <v>140000</v>
      </c>
      <c r="H7" s="3">
        <f t="shared" si="6"/>
        <v>240000</v>
      </c>
      <c r="I7" s="3">
        <f t="shared" si="7"/>
        <v>240000</v>
      </c>
      <c r="J7" s="4">
        <f t="shared" si="2"/>
        <v>120000000</v>
      </c>
      <c r="K7" s="5">
        <f t="shared" si="8"/>
        <v>2.5862068965517241E-3</v>
      </c>
      <c r="L7" s="7">
        <f t="shared" si="9"/>
        <v>1.2500000000000001E-2</v>
      </c>
    </row>
    <row r="8" spans="1:1024" x14ac:dyDescent="0.25">
      <c r="A8">
        <f t="shared" si="3"/>
        <v>2027</v>
      </c>
      <c r="C8" s="3">
        <v>380000</v>
      </c>
      <c r="D8" s="3">
        <f t="shared" si="4"/>
        <v>140000</v>
      </c>
      <c r="E8" s="4">
        <f t="shared" si="0"/>
        <v>700000000</v>
      </c>
      <c r="F8" s="5">
        <f t="shared" si="1"/>
        <v>1.5086206896551725E-2</v>
      </c>
      <c r="G8" s="3">
        <f t="shared" si="5"/>
        <v>140000</v>
      </c>
      <c r="H8" s="3">
        <f t="shared" si="6"/>
        <v>380000</v>
      </c>
      <c r="I8" s="3">
        <f t="shared" si="7"/>
        <v>380000</v>
      </c>
      <c r="J8" s="4">
        <f t="shared" si="2"/>
        <v>190000000</v>
      </c>
      <c r="K8" s="5">
        <f t="shared" si="8"/>
        <v>4.0948275862068969E-3</v>
      </c>
      <c r="L8" s="7">
        <f t="shared" si="9"/>
        <v>1.0991379310344829E-2</v>
      </c>
    </row>
    <row r="9" spans="1:1024" x14ac:dyDescent="0.25">
      <c r="A9">
        <f t="shared" si="3"/>
        <v>2028</v>
      </c>
      <c r="C9" s="3">
        <v>520000</v>
      </c>
      <c r="D9" s="3">
        <f t="shared" si="4"/>
        <v>140000</v>
      </c>
      <c r="E9" s="4">
        <f t="shared" si="0"/>
        <v>700000000</v>
      </c>
      <c r="F9" s="5">
        <f t="shared" si="1"/>
        <v>1.5086206896551725E-2</v>
      </c>
      <c r="G9" s="3">
        <f t="shared" si="5"/>
        <v>140000</v>
      </c>
      <c r="H9" s="3">
        <f t="shared" si="6"/>
        <v>520000</v>
      </c>
      <c r="I9" s="3">
        <f t="shared" si="7"/>
        <v>520000</v>
      </c>
      <c r="J9" s="4">
        <f t="shared" si="2"/>
        <v>260000000</v>
      </c>
      <c r="K9" s="5">
        <f t="shared" si="8"/>
        <v>5.6034482758620689E-3</v>
      </c>
      <c r="L9" s="7">
        <f t="shared" si="9"/>
        <v>9.4827586206896568E-3</v>
      </c>
    </row>
    <row r="10" spans="1:1024" x14ac:dyDescent="0.25">
      <c r="A10">
        <f t="shared" si="3"/>
        <v>2029</v>
      </c>
      <c r="C10" s="3">
        <v>660000</v>
      </c>
      <c r="D10" s="3">
        <f t="shared" si="4"/>
        <v>140000</v>
      </c>
      <c r="E10" s="4">
        <f t="shared" si="0"/>
        <v>700000000</v>
      </c>
      <c r="F10" s="5">
        <f t="shared" si="1"/>
        <v>1.5086206896551725E-2</v>
      </c>
      <c r="G10" s="3">
        <f t="shared" si="5"/>
        <v>140000</v>
      </c>
      <c r="H10" s="3">
        <f t="shared" si="6"/>
        <v>660000</v>
      </c>
      <c r="I10" s="3">
        <f t="shared" si="7"/>
        <v>660000</v>
      </c>
      <c r="J10" s="4">
        <f t="shared" si="2"/>
        <v>330000000</v>
      </c>
      <c r="K10" s="5">
        <f t="shared" si="8"/>
        <v>7.1120689655172417E-3</v>
      </c>
      <c r="L10" s="7">
        <f t="shared" si="9"/>
        <v>7.9741379310344831E-3</v>
      </c>
    </row>
    <row r="11" spans="1:1024" x14ac:dyDescent="0.25">
      <c r="A11">
        <f t="shared" si="3"/>
        <v>2030</v>
      </c>
      <c r="C11" s="3">
        <v>800000</v>
      </c>
      <c r="D11" s="3">
        <f t="shared" si="4"/>
        <v>140000</v>
      </c>
      <c r="E11" s="4">
        <f t="shared" si="0"/>
        <v>700000000</v>
      </c>
      <c r="F11" s="5">
        <f t="shared" si="1"/>
        <v>1.5086206896551725E-2</v>
      </c>
      <c r="G11" s="3">
        <f t="shared" si="5"/>
        <v>140000</v>
      </c>
      <c r="H11" s="3">
        <f t="shared" si="6"/>
        <v>800000</v>
      </c>
      <c r="I11" s="3">
        <f t="shared" si="7"/>
        <v>800000</v>
      </c>
      <c r="J11" s="4">
        <f t="shared" si="2"/>
        <v>400000000</v>
      </c>
      <c r="K11" s="5">
        <f t="shared" si="8"/>
        <v>8.6206896551724137E-3</v>
      </c>
      <c r="L11" s="7">
        <f t="shared" si="9"/>
        <v>6.4655172413793111E-3</v>
      </c>
    </row>
    <row r="12" spans="1:1024" x14ac:dyDescent="0.25">
      <c r="A12">
        <f t="shared" si="3"/>
        <v>2031</v>
      </c>
      <c r="C12" s="3" t="s">
        <v>11</v>
      </c>
      <c r="D12" s="8" t="s">
        <v>12</v>
      </c>
      <c r="E12" s="4">
        <v>0</v>
      </c>
      <c r="F12" s="5">
        <f t="shared" si="1"/>
        <v>0</v>
      </c>
      <c r="G12" s="3" t="s">
        <v>11</v>
      </c>
      <c r="H12" s="3">
        <f t="shared" ref="H12:H21" si="10">$H$11</f>
        <v>800000</v>
      </c>
      <c r="I12" s="3">
        <f t="shared" si="7"/>
        <v>800000</v>
      </c>
      <c r="J12" s="4">
        <f t="shared" si="2"/>
        <v>400000000</v>
      </c>
      <c r="K12" s="5">
        <f t="shared" si="8"/>
        <v>8.6206896551724137E-3</v>
      </c>
      <c r="L12" s="9">
        <f t="shared" si="9"/>
        <v>-8.6206896551724137E-3</v>
      </c>
    </row>
    <row r="13" spans="1:1024" x14ac:dyDescent="0.25">
      <c r="A13">
        <f t="shared" si="3"/>
        <v>2032</v>
      </c>
      <c r="C13" s="3" t="s">
        <v>11</v>
      </c>
      <c r="D13" s="8" t="s">
        <v>12</v>
      </c>
      <c r="E13" s="4">
        <v>0</v>
      </c>
      <c r="F13" s="5">
        <f t="shared" si="1"/>
        <v>0</v>
      </c>
      <c r="G13" s="3" t="s">
        <v>11</v>
      </c>
      <c r="H13" s="3">
        <f t="shared" si="10"/>
        <v>800000</v>
      </c>
      <c r="I13" s="3">
        <f t="shared" si="7"/>
        <v>800000</v>
      </c>
      <c r="J13" s="4">
        <f t="shared" si="2"/>
        <v>400000000</v>
      </c>
      <c r="K13" s="5">
        <f t="shared" si="8"/>
        <v>8.6206896551724137E-3</v>
      </c>
      <c r="L13" s="9">
        <f t="shared" si="9"/>
        <v>-8.6206896551724137E-3</v>
      </c>
    </row>
    <row r="14" spans="1:1024" x14ac:dyDescent="0.25">
      <c r="A14">
        <f t="shared" si="3"/>
        <v>2033</v>
      </c>
      <c r="C14" s="3" t="s">
        <v>11</v>
      </c>
      <c r="D14" s="8" t="s">
        <v>12</v>
      </c>
      <c r="E14" s="4">
        <v>0</v>
      </c>
      <c r="F14" s="5">
        <f t="shared" si="1"/>
        <v>0</v>
      </c>
      <c r="G14" s="3" t="s">
        <v>11</v>
      </c>
      <c r="H14" s="3">
        <f t="shared" si="10"/>
        <v>800000</v>
      </c>
      <c r="I14" s="3">
        <f t="shared" ref="I14:I21" si="11">H14-H4</f>
        <v>766666.66666666674</v>
      </c>
      <c r="J14" s="4">
        <f t="shared" si="2"/>
        <v>383333333.33333337</v>
      </c>
      <c r="K14" s="5">
        <f t="shared" si="8"/>
        <v>8.2614942528735635E-3</v>
      </c>
      <c r="L14" s="9">
        <f t="shared" si="9"/>
        <v>-8.2614942528735635E-3</v>
      </c>
    </row>
    <row r="15" spans="1:1024" x14ac:dyDescent="0.25">
      <c r="A15">
        <f t="shared" si="3"/>
        <v>2034</v>
      </c>
      <c r="C15" s="3" t="s">
        <v>11</v>
      </c>
      <c r="D15" s="8" t="s">
        <v>12</v>
      </c>
      <c r="E15" s="4">
        <v>0</v>
      </c>
      <c r="F15" s="5">
        <f t="shared" si="1"/>
        <v>0</v>
      </c>
      <c r="G15" s="3" t="s">
        <v>11</v>
      </c>
      <c r="H15" s="3">
        <f t="shared" si="10"/>
        <v>800000</v>
      </c>
      <c r="I15" s="3">
        <f t="shared" si="11"/>
        <v>733333.33333333337</v>
      </c>
      <c r="J15" s="4">
        <f t="shared" si="2"/>
        <v>366666666.66666669</v>
      </c>
      <c r="K15" s="5">
        <f t="shared" si="8"/>
        <v>7.9022988505747134E-3</v>
      </c>
      <c r="L15" s="9">
        <f t="shared" si="9"/>
        <v>-7.9022988505747134E-3</v>
      </c>
    </row>
    <row r="16" spans="1:1024" x14ac:dyDescent="0.25">
      <c r="A16">
        <f t="shared" si="3"/>
        <v>2035</v>
      </c>
      <c r="C16" s="3" t="s">
        <v>11</v>
      </c>
      <c r="D16" s="8" t="s">
        <v>12</v>
      </c>
      <c r="E16" s="4">
        <v>0</v>
      </c>
      <c r="F16" s="5">
        <f t="shared" si="1"/>
        <v>0</v>
      </c>
      <c r="G16" s="3" t="s">
        <v>11</v>
      </c>
      <c r="H16" s="3">
        <f t="shared" si="10"/>
        <v>800000</v>
      </c>
      <c r="I16" s="3">
        <f t="shared" si="11"/>
        <v>700000</v>
      </c>
      <c r="J16" s="4">
        <f t="shared" si="2"/>
        <v>350000000</v>
      </c>
      <c r="K16" s="5">
        <f t="shared" si="8"/>
        <v>7.5431034482758624E-3</v>
      </c>
      <c r="L16" s="9">
        <f t="shared" si="9"/>
        <v>-7.5431034482758624E-3</v>
      </c>
    </row>
    <row r="17" spans="1:1024" x14ac:dyDescent="0.25">
      <c r="A17">
        <f t="shared" si="3"/>
        <v>2036</v>
      </c>
      <c r="C17" s="3" t="s">
        <v>11</v>
      </c>
      <c r="D17" s="8" t="s">
        <v>12</v>
      </c>
      <c r="E17" s="4">
        <v>0</v>
      </c>
      <c r="F17" s="5">
        <f t="shared" si="1"/>
        <v>0</v>
      </c>
      <c r="G17" s="3" t="s">
        <v>11</v>
      </c>
      <c r="H17" s="3">
        <f t="shared" si="10"/>
        <v>800000</v>
      </c>
      <c r="I17" s="3">
        <f t="shared" si="11"/>
        <v>560000</v>
      </c>
      <c r="J17" s="4">
        <f t="shared" si="2"/>
        <v>280000000</v>
      </c>
      <c r="K17" s="5">
        <f t="shared" si="8"/>
        <v>6.0344827586206896E-3</v>
      </c>
      <c r="L17" s="9">
        <f t="shared" si="9"/>
        <v>-6.0344827586206896E-3</v>
      </c>
    </row>
    <row r="18" spans="1:1024" x14ac:dyDescent="0.25">
      <c r="A18">
        <f t="shared" si="3"/>
        <v>2037</v>
      </c>
      <c r="C18" s="3" t="s">
        <v>11</v>
      </c>
      <c r="D18" s="8" t="s">
        <v>12</v>
      </c>
      <c r="E18" s="4">
        <v>0</v>
      </c>
      <c r="F18" s="5">
        <f t="shared" si="1"/>
        <v>0</v>
      </c>
      <c r="G18" s="3" t="s">
        <v>11</v>
      </c>
      <c r="H18" s="3">
        <f t="shared" si="10"/>
        <v>800000</v>
      </c>
      <c r="I18" s="3">
        <f t="shared" si="11"/>
        <v>420000</v>
      </c>
      <c r="J18" s="4">
        <f t="shared" si="2"/>
        <v>210000000</v>
      </c>
      <c r="K18" s="5">
        <f t="shared" si="8"/>
        <v>4.5258620689655176E-3</v>
      </c>
      <c r="L18" s="9">
        <f t="shared" si="9"/>
        <v>-4.5258620689655176E-3</v>
      </c>
    </row>
    <row r="19" spans="1:1024" x14ac:dyDescent="0.25">
      <c r="A19">
        <f t="shared" si="3"/>
        <v>2038</v>
      </c>
      <c r="C19" s="3" t="s">
        <v>11</v>
      </c>
      <c r="D19" s="8" t="s">
        <v>12</v>
      </c>
      <c r="E19" s="4">
        <v>0</v>
      </c>
      <c r="F19" s="5">
        <f t="shared" si="1"/>
        <v>0</v>
      </c>
      <c r="G19" s="3" t="s">
        <v>11</v>
      </c>
      <c r="H19" s="3">
        <f t="shared" si="10"/>
        <v>800000</v>
      </c>
      <c r="I19" s="3">
        <f t="shared" si="11"/>
        <v>280000</v>
      </c>
      <c r="J19" s="4">
        <f t="shared" si="2"/>
        <v>140000000</v>
      </c>
      <c r="K19" s="5">
        <f t="shared" si="8"/>
        <v>3.0172413793103448E-3</v>
      </c>
      <c r="L19" s="9">
        <f t="shared" si="9"/>
        <v>-3.0172413793103448E-3</v>
      </c>
    </row>
    <row r="20" spans="1:1024" x14ac:dyDescent="0.25">
      <c r="A20">
        <f t="shared" si="3"/>
        <v>2039</v>
      </c>
      <c r="C20" s="3" t="s">
        <v>11</v>
      </c>
      <c r="D20" s="8" t="s">
        <v>12</v>
      </c>
      <c r="E20" s="4">
        <v>0</v>
      </c>
      <c r="F20" s="5">
        <f t="shared" si="1"/>
        <v>0</v>
      </c>
      <c r="G20" s="3" t="s">
        <v>11</v>
      </c>
      <c r="H20" s="3">
        <f t="shared" si="10"/>
        <v>800000</v>
      </c>
      <c r="I20" s="3">
        <f t="shared" si="11"/>
        <v>140000</v>
      </c>
      <c r="J20" s="4">
        <f t="shared" si="2"/>
        <v>70000000</v>
      </c>
      <c r="K20" s="5">
        <f t="shared" si="8"/>
        <v>1.5086206896551724E-3</v>
      </c>
      <c r="L20" s="9">
        <f t="shared" si="9"/>
        <v>-1.5086206896551724E-3</v>
      </c>
    </row>
    <row r="21" spans="1:1024" x14ac:dyDescent="0.25">
      <c r="A21">
        <f t="shared" si="3"/>
        <v>2040</v>
      </c>
      <c r="C21" s="3" t="s">
        <v>11</v>
      </c>
      <c r="D21" s="8" t="s">
        <v>12</v>
      </c>
      <c r="E21" s="4">
        <v>0</v>
      </c>
      <c r="F21" s="5">
        <f t="shared" si="1"/>
        <v>0</v>
      </c>
      <c r="G21" s="3" t="s">
        <v>11</v>
      </c>
      <c r="H21" s="3">
        <f t="shared" si="10"/>
        <v>800000</v>
      </c>
      <c r="I21" s="3">
        <f t="shared" si="11"/>
        <v>0</v>
      </c>
      <c r="J21" s="4">
        <f t="shared" si="2"/>
        <v>0</v>
      </c>
      <c r="K21" s="5">
        <f t="shared" si="8"/>
        <v>0</v>
      </c>
      <c r="L21" s="10">
        <f t="shared" si="9"/>
        <v>0</v>
      </c>
    </row>
    <row r="22" spans="1:1024" x14ac:dyDescent="0.25">
      <c r="C22" s="3"/>
      <c r="D22" s="8"/>
      <c r="E22" s="4"/>
      <c r="F22" s="5"/>
      <c r="G22" s="3"/>
      <c r="H22" s="3"/>
      <c r="I22" s="3"/>
      <c r="J22" s="4"/>
      <c r="K22" s="5"/>
    </row>
    <row r="23" spans="1:1024" x14ac:dyDescent="0.25">
      <c r="A23" t="s">
        <v>13</v>
      </c>
      <c r="E23" s="11">
        <f>SUM(E3:E21)</f>
        <v>4000000000</v>
      </c>
      <c r="F23" s="5"/>
      <c r="J23" s="11">
        <f>SUM(J3:J21)</f>
        <v>4000000000</v>
      </c>
    </row>
    <row r="24" spans="1:1024" x14ac:dyDescent="0.25">
      <c r="A24" t="s">
        <v>14</v>
      </c>
      <c r="E24" s="11">
        <v>5000</v>
      </c>
      <c r="F24" s="5"/>
      <c r="J24" s="11"/>
    </row>
    <row r="25" spans="1:1024" x14ac:dyDescent="0.25">
      <c r="A25" t="s">
        <v>15</v>
      </c>
      <c r="E25" s="11"/>
      <c r="F25" s="5"/>
      <c r="G25" s="11">
        <v>500</v>
      </c>
      <c r="H25" s="11"/>
      <c r="I25" s="11"/>
    </row>
    <row r="26" spans="1:1024" s="1" customFormat="1" ht="165" x14ac:dyDescent="0.25">
      <c r="A26" s="1" t="s">
        <v>16</v>
      </c>
      <c r="F26" s="12">
        <v>46400000000</v>
      </c>
      <c r="G26" s="1" t="s">
        <v>17</v>
      </c>
      <c r="AMJ26"/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mwink</dc:creator>
  <dc:description/>
  <cp:lastModifiedBy>s</cp:lastModifiedBy>
  <cp:revision>17</cp:revision>
  <dcterms:created xsi:type="dcterms:W3CDTF">2022-06-01T12:54:28Z</dcterms:created>
  <dcterms:modified xsi:type="dcterms:W3CDTF">2022-10-18T02:27:04Z</dcterms:modified>
  <dc:language>en-US</dc:language>
</cp:coreProperties>
</file>